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کارگاه آموزش آنلاین مالیات\وبینار آموزش حقوق و دستمزد\آپدیت حقوق و دستمزد 99\"/>
    </mc:Choice>
  </mc:AlternateContent>
  <xr:revisionPtr revIDLastSave="0" documentId="13_ncr:1_{7C32C633-E24E-4229-BF7E-3702131C1B8F}" xr6:coauthVersionLast="45" xr6:coauthVersionMax="45" xr10:uidLastSave="{00000000-0000-0000-0000-000000000000}"/>
  <bookViews>
    <workbookView xWindow="-98" yWindow="-98" windowWidth="20715" windowHeight="13276" xr2:uid="{EDA2EF3D-90A7-4E0B-B760-B9849B776175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6" i="1" l="1"/>
  <c r="H4" i="1" l="1"/>
  <c r="J4" i="1" s="1"/>
  <c r="K4" i="1" s="1"/>
  <c r="H5" i="1"/>
  <c r="J5" i="1" s="1"/>
  <c r="K5" i="1" s="1"/>
  <c r="L5" i="1" s="1"/>
  <c r="M5" i="1" s="1"/>
  <c r="H6" i="1"/>
  <c r="H7" i="1"/>
  <c r="J7" i="1" s="1"/>
  <c r="K7" i="1" s="1"/>
  <c r="L7" i="1" s="1"/>
  <c r="M7" i="1" s="1"/>
  <c r="H8" i="1"/>
  <c r="J8" i="1" s="1"/>
  <c r="K8" i="1" s="1"/>
  <c r="H9" i="1"/>
  <c r="J9" i="1" s="1"/>
  <c r="K9" i="1" s="1"/>
  <c r="H10" i="1"/>
  <c r="J10" i="1" s="1"/>
  <c r="K10" i="1" s="1"/>
  <c r="H11" i="1"/>
  <c r="H12" i="1"/>
  <c r="H13" i="1"/>
  <c r="J13" i="1" s="1"/>
  <c r="K13" i="1" s="1"/>
  <c r="H14" i="1"/>
  <c r="H3" i="1"/>
  <c r="J3" i="1" s="1"/>
  <c r="K3" i="1" s="1"/>
  <c r="J14" i="1" l="1"/>
  <c r="K14" i="1" s="1"/>
  <c r="L14" i="1" s="1"/>
  <c r="J6" i="1"/>
  <c r="K6" i="1" s="1"/>
  <c r="L3" i="1"/>
  <c r="L13" i="1"/>
  <c r="M13" i="1" s="1"/>
  <c r="N13" i="1" s="1"/>
  <c r="L8" i="1"/>
  <c r="N7" i="1"/>
  <c r="N5" i="1"/>
  <c r="J12" i="1"/>
  <c r="K12" i="1" s="1"/>
  <c r="L4" i="1"/>
  <c r="M4" i="1" s="1"/>
  <c r="N4" i="1" s="1"/>
  <c r="L10" i="1"/>
  <c r="L9" i="1"/>
  <c r="M9" i="1" s="1"/>
  <c r="J11" i="1"/>
  <c r="K11" i="1" s="1"/>
  <c r="L11" i="1" s="1"/>
  <c r="M11" i="1" s="1"/>
  <c r="L6" i="1" l="1"/>
  <c r="M6" i="1" s="1"/>
  <c r="N6" i="1" s="1"/>
  <c r="M3" i="1"/>
  <c r="N3" i="1" s="1"/>
  <c r="M8" i="1"/>
  <c r="N8" i="1" s="1"/>
  <c r="M10" i="1"/>
  <c r="N10" i="1" s="1"/>
  <c r="L12" i="1"/>
  <c r="N11" i="1"/>
  <c r="N9" i="1"/>
  <c r="M12" i="1" l="1"/>
  <c r="N12" i="1" s="1"/>
  <c r="L15" i="1"/>
  <c r="L17" i="1" s="1"/>
  <c r="L20" i="1" s="1"/>
  <c r="L21" i="1"/>
  <c r="L19" i="1" l="1"/>
  <c r="L22" i="1"/>
  <c r="M14" i="1" s="1"/>
  <c r="N14" i="1" s="1"/>
</calcChain>
</file>

<file path=xl/sharedStrings.xml><?xml version="1.0" encoding="utf-8"?>
<sst xmlns="http://schemas.openxmlformats.org/spreadsheetml/2006/main" count="37" uniqueCount="37">
  <si>
    <t>فروردین</t>
  </si>
  <si>
    <t>اردیبهشت</t>
  </si>
  <si>
    <t>خرداد</t>
  </si>
  <si>
    <t xml:space="preserve">تیر </t>
  </si>
  <si>
    <t>مرداد</t>
  </si>
  <si>
    <t>شهریور</t>
  </si>
  <si>
    <t>مهر</t>
  </si>
  <si>
    <t xml:space="preserve">آبان </t>
  </si>
  <si>
    <t>آذر</t>
  </si>
  <si>
    <t>دی</t>
  </si>
  <si>
    <t>بهمن</t>
  </si>
  <si>
    <t>اسفند</t>
  </si>
  <si>
    <t>حقوق پایه</t>
  </si>
  <si>
    <t>حق جذب</t>
  </si>
  <si>
    <t>عیدی و پاداش پایان سال</t>
  </si>
  <si>
    <t>محاسبه مالیات سالانه حقوق و عیدی و پاداش</t>
  </si>
  <si>
    <t>پایه سنوات</t>
  </si>
  <si>
    <t>ماه</t>
  </si>
  <si>
    <t>اضافه کاری</t>
  </si>
  <si>
    <t>اضافه‌کاری</t>
  </si>
  <si>
    <t>حق اولاد</t>
  </si>
  <si>
    <t>حقوق و مزایای
مشمول بیمه</t>
  </si>
  <si>
    <t>حقوق و مزایای
مشمول مالیات</t>
  </si>
  <si>
    <t>بیمه سهم
کارمند</t>
  </si>
  <si>
    <t>مالیات</t>
  </si>
  <si>
    <t>روز 
کارکرد</t>
  </si>
  <si>
    <t>جمع حقوق و مزایای مشمول و عیدی</t>
  </si>
  <si>
    <t>جمع حقوق و مزایای مشمول مالیات یکسال</t>
  </si>
  <si>
    <t>معافیت حقوق و عیدی سال 99</t>
  </si>
  <si>
    <t>مالیات پرداخت شده تا پایان بهمن‌ماه</t>
  </si>
  <si>
    <t>حق مسکن 
و خواروبار</t>
  </si>
  <si>
    <t>خالص دریافتی</t>
  </si>
  <si>
    <t>درآمد مشمول مالیات حقوق و عیدی</t>
  </si>
  <si>
    <t>دوستان عزیز
موارد سلول‌های زرد و آبی رنگ،‌ فرمول نویسی شده، ترجیحا برای تمرین یا استفاده از این فایل از تغییر موارد بدون رنگ استفاده کنید، اگر هم خودتون فرمول نویسی بلدید که عالی ...</t>
  </si>
  <si>
    <t>Hesabno.com         دریافت آموزش‌های بیشتر با مراجعه به سایت</t>
  </si>
  <si>
    <t>کل مالیات متعلقه سال 99</t>
  </si>
  <si>
    <t>مانده مالیات قابل پرداخت اسفندماه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</si>
</sst>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178"/>
      <scheme val="minor"/>
    </font>
    <font>
      <b/>
      <sz val="18"/>
      <color theme="0"/>
      <name val="B Nazanin"/>
      <charset val="178"/>
    </font>
    <font>
      <b/>
      <sz val="12"/>
      <color rgb="FFFF0000"/>
      <name val="B Nazanin"/>
      <charset val="178"/>
    </font>
    <font>
      <b/>
      <sz val="14"/>
      <color rgb="FFFF0000"/>
      <name val="B Nazanin"/>
      <charset val="178"/>
    </font>
    <font>
      <b/>
      <sz val="12"/>
      <color theme="1"/>
      <name val="B Nazanin"/>
      <charset val="178"/>
    </font>
    <font>
      <b/>
      <sz val="14"/>
      <color theme="1"/>
      <name val="B Nazanin"/>
      <charset val="178"/>
    </font>
    <font>
      <sz val="14"/>
      <color theme="1"/>
      <name val="B Nazanin"/>
      <charset val="178"/>
    </font>
    <font>
      <sz val="12"/>
      <color theme="1"/>
      <name val="B Nazanin"/>
      <charset val="178"/>
    </font>
    <font>
      <u/>
      <sz val="11"/>
      <color theme="10"/>
      <name val="Calibri"/>
      <family val="2"/>
      <charset val="178"/>
      <scheme val="minor"/>
    </font>
    <font>
      <u/>
      <sz val="16"/>
      <color theme="10"/>
      <name val="Calibri"/>
      <family val="2"/>
      <charset val="17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007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20">
    <border>
      <left/>
      <right/>
      <top/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/>
      <right style="thick">
        <color auto="1"/>
      </right>
      <top/>
      <bottom/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48">
    <xf numFmtId="0" fontId="0" fillId="0" borderId="0" xfId="0"/>
    <xf numFmtId="3" fontId="0" fillId="0" borderId="0" xfId="0" applyNumberFormat="1"/>
    <xf numFmtId="0" fontId="2" fillId="2" borderId="4" xfId="0" applyFont="1" applyFill="1" applyBorder="1" applyAlignment="1" applyProtection="1">
      <alignment horizontal="center" vertical="center"/>
      <protection locked="0"/>
    </xf>
    <xf numFmtId="3" fontId="3" fillId="5" borderId="5" xfId="0" applyNumberFormat="1" applyFont="1" applyFill="1" applyBorder="1" applyAlignment="1" applyProtection="1">
      <alignment horizontal="center" vertical="center"/>
      <protection locked="0"/>
    </xf>
    <xf numFmtId="3" fontId="5" fillId="4" borderId="9" xfId="0" applyNumberFormat="1" applyFont="1" applyFill="1" applyBorder="1" applyAlignment="1" applyProtection="1">
      <alignment horizontal="center" vertical="center"/>
      <protection locked="0"/>
    </xf>
    <xf numFmtId="0" fontId="4" fillId="2" borderId="4" xfId="0" applyFont="1" applyFill="1" applyBorder="1" applyAlignment="1" applyProtection="1">
      <alignment horizontal="center" vertical="center"/>
      <protection locked="0"/>
    </xf>
    <xf numFmtId="0" fontId="4" fillId="2" borderId="5" xfId="0" applyFont="1" applyFill="1" applyBorder="1" applyAlignment="1" applyProtection="1">
      <alignment horizontal="center" vertical="center" wrapText="1"/>
      <protection locked="0"/>
    </xf>
    <xf numFmtId="0" fontId="4" fillId="2" borderId="5" xfId="0" applyFont="1" applyFill="1" applyBorder="1" applyAlignment="1" applyProtection="1">
      <alignment horizontal="center" vertical="center"/>
      <protection locked="0"/>
    </xf>
    <xf numFmtId="3" fontId="4" fillId="2" borderId="5" xfId="0" applyNumberFormat="1" applyFont="1" applyFill="1" applyBorder="1" applyAlignment="1" applyProtection="1">
      <alignment horizontal="center" vertical="center"/>
      <protection locked="0"/>
    </xf>
    <xf numFmtId="3" fontId="4" fillId="2" borderId="5" xfId="0" applyNumberFormat="1" applyFont="1" applyFill="1" applyBorder="1" applyAlignment="1" applyProtection="1">
      <alignment horizontal="center" vertical="center" wrapText="1"/>
      <protection locked="0"/>
    </xf>
    <xf numFmtId="3" fontId="4" fillId="2" borderId="12" xfId="0" applyNumberFormat="1" applyFont="1" applyFill="1" applyBorder="1" applyAlignment="1" applyProtection="1">
      <alignment horizontal="center" vertical="center"/>
      <protection locked="0"/>
    </xf>
    <xf numFmtId="0" fontId="7" fillId="2" borderId="4" xfId="0" applyFont="1" applyFill="1" applyBorder="1" applyAlignment="1" applyProtection="1">
      <alignment horizontal="center" vertical="center"/>
      <protection locked="0"/>
    </xf>
    <xf numFmtId="3" fontId="2" fillId="5" borderId="12" xfId="0" applyNumberFormat="1" applyFont="1" applyFill="1" applyBorder="1" applyAlignment="1" applyProtection="1">
      <alignment horizontal="center" vertical="center"/>
      <protection locked="0"/>
    </xf>
    <xf numFmtId="3" fontId="7" fillId="0" borderId="0" xfId="0" applyNumberFormat="1" applyFont="1" applyAlignment="1" applyProtection="1">
      <alignment horizontal="center" vertical="center"/>
      <protection locked="0"/>
    </xf>
    <xf numFmtId="3" fontId="7" fillId="0" borderId="0" xfId="0" applyNumberFormat="1" applyFont="1" applyProtection="1"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3" fontId="4" fillId="0" borderId="5" xfId="0" applyNumberFormat="1" applyFont="1" applyBorder="1" applyAlignment="1" applyProtection="1">
      <alignment horizontal="center" vertical="center"/>
      <protection locked="0"/>
    </xf>
    <xf numFmtId="3" fontId="4" fillId="7" borderId="5" xfId="0" applyNumberFormat="1" applyFont="1" applyFill="1" applyBorder="1" applyAlignment="1" applyProtection="1">
      <alignment horizontal="center" vertical="center"/>
      <protection locked="0"/>
    </xf>
    <xf numFmtId="0" fontId="2" fillId="6" borderId="5" xfId="0" applyFont="1" applyFill="1" applyBorder="1" applyAlignment="1" applyProtection="1">
      <alignment horizontal="center" vertical="center"/>
      <protection locked="0"/>
    </xf>
    <xf numFmtId="3" fontId="2" fillId="6" borderId="5" xfId="0" applyNumberFormat="1" applyFont="1" applyFill="1" applyBorder="1" applyAlignment="1" applyProtection="1">
      <alignment horizontal="center" vertical="center"/>
      <protection locked="0"/>
    </xf>
    <xf numFmtId="3" fontId="2" fillId="7" borderId="5" xfId="0" applyNumberFormat="1" applyFont="1" applyFill="1" applyBorder="1" applyAlignment="1" applyProtection="1">
      <alignment horizontal="center" vertical="center"/>
      <protection locked="0"/>
    </xf>
    <xf numFmtId="3" fontId="4" fillId="7" borderId="12" xfId="0" applyNumberFormat="1" applyFont="1" applyFill="1" applyBorder="1" applyAlignment="1" applyProtection="1">
      <alignment horizontal="center" vertical="center"/>
      <protection locked="0"/>
    </xf>
    <xf numFmtId="3" fontId="4" fillId="4" borderId="8" xfId="0" applyNumberFormat="1" applyFont="1" applyFill="1" applyBorder="1" applyAlignment="1" applyProtection="1">
      <alignment horizontal="center" vertical="center"/>
      <protection locked="0"/>
    </xf>
    <xf numFmtId="3" fontId="4" fillId="4" borderId="13" xfId="0" applyNumberFormat="1" applyFont="1" applyFill="1" applyBorder="1" applyAlignment="1" applyProtection="1">
      <alignment horizontal="center" vertical="center"/>
      <protection locked="0"/>
    </xf>
    <xf numFmtId="3" fontId="4" fillId="7" borderId="3" xfId="0" applyNumberFormat="1" applyFont="1" applyFill="1" applyBorder="1" applyAlignment="1" applyProtection="1">
      <alignment horizontal="center" vertical="center"/>
      <protection locked="0"/>
    </xf>
    <xf numFmtId="3" fontId="4" fillId="7" borderId="6" xfId="0" applyNumberFormat="1" applyFont="1" applyFill="1" applyBorder="1" applyAlignment="1" applyProtection="1">
      <alignment horizontal="center" vertical="center"/>
      <protection locked="0"/>
    </xf>
    <xf numFmtId="3" fontId="4" fillId="5" borderId="6" xfId="0" applyNumberFormat="1" applyFont="1" applyFill="1" applyBorder="1" applyAlignment="1" applyProtection="1">
      <alignment horizontal="center" vertical="center"/>
      <protection locked="0"/>
    </xf>
    <xf numFmtId="3" fontId="1" fillId="3" borderId="10" xfId="0" applyNumberFormat="1" applyFont="1" applyFill="1" applyBorder="1" applyAlignment="1" applyProtection="1">
      <alignment horizontal="center" vertical="center"/>
      <protection locked="0"/>
    </xf>
    <xf numFmtId="3" fontId="1" fillId="3" borderId="11" xfId="0" applyNumberFormat="1" applyFont="1" applyFill="1" applyBorder="1" applyAlignment="1" applyProtection="1">
      <alignment horizontal="center" vertical="center"/>
      <protection locked="0"/>
    </xf>
    <xf numFmtId="3" fontId="6" fillId="0" borderId="1" xfId="0" applyNumberFormat="1" applyFont="1" applyBorder="1" applyAlignment="1" applyProtection="1">
      <alignment horizontal="center" vertical="center"/>
      <protection locked="0"/>
    </xf>
    <xf numFmtId="3" fontId="6" fillId="0" borderId="2" xfId="0" applyNumberFormat="1" applyFont="1" applyBorder="1" applyAlignment="1" applyProtection="1">
      <alignment horizontal="center" vertical="center"/>
      <protection locked="0"/>
    </xf>
    <xf numFmtId="3" fontId="6" fillId="0" borderId="4" xfId="0" applyNumberFormat="1" applyFont="1" applyBorder="1" applyAlignment="1" applyProtection="1">
      <alignment horizontal="center" vertical="center"/>
      <protection locked="0"/>
    </xf>
    <xf numFmtId="3" fontId="6" fillId="0" borderId="5" xfId="0" applyNumberFormat="1" applyFont="1" applyBorder="1" applyAlignment="1" applyProtection="1">
      <alignment horizontal="center" vertical="center"/>
      <protection locked="0"/>
    </xf>
    <xf numFmtId="0" fontId="4" fillId="4" borderId="8" xfId="0" applyFont="1" applyFill="1" applyBorder="1" applyAlignment="1" applyProtection="1">
      <alignment horizontal="center" vertical="center"/>
      <protection locked="0"/>
    </xf>
    <xf numFmtId="0" fontId="6" fillId="0" borderId="17" xfId="0" applyFont="1" applyBorder="1" applyAlignment="1" applyProtection="1">
      <alignment horizontal="center" vertical="top" wrapText="1"/>
    </xf>
    <xf numFmtId="0" fontId="6" fillId="0" borderId="17" xfId="0" applyFont="1" applyBorder="1" applyAlignment="1" applyProtection="1">
      <alignment horizontal="center" vertical="top"/>
    </xf>
    <xf numFmtId="0" fontId="6" fillId="0" borderId="18" xfId="0" applyFont="1" applyBorder="1" applyAlignment="1" applyProtection="1">
      <alignment horizontal="center" vertical="top"/>
    </xf>
    <xf numFmtId="0" fontId="6" fillId="0" borderId="0" xfId="0" applyFont="1" applyAlignment="1" applyProtection="1">
      <alignment horizontal="center" vertical="top"/>
    </xf>
    <xf numFmtId="0" fontId="6" fillId="0" borderId="19" xfId="0" applyFont="1" applyBorder="1" applyAlignment="1" applyProtection="1">
      <alignment horizontal="center" vertical="top"/>
    </xf>
    <xf numFmtId="3" fontId="6" fillId="5" borderId="4" xfId="0" applyNumberFormat="1" applyFont="1" applyFill="1" applyBorder="1" applyAlignment="1" applyProtection="1">
      <alignment horizontal="center" vertical="center"/>
      <protection locked="0"/>
    </xf>
    <xf numFmtId="3" fontId="6" fillId="5" borderId="5" xfId="0" applyNumberFormat="1" applyFont="1" applyFill="1" applyBorder="1" applyAlignment="1" applyProtection="1">
      <alignment horizontal="center" vertical="center"/>
      <protection locked="0"/>
    </xf>
    <xf numFmtId="3" fontId="5" fillId="4" borderId="7" xfId="0" applyNumberFormat="1" applyFont="1" applyFill="1" applyBorder="1" applyAlignment="1" applyProtection="1">
      <alignment horizontal="center" vertical="center"/>
      <protection locked="0"/>
    </xf>
    <xf numFmtId="3" fontId="5" fillId="4" borderId="8" xfId="0" applyNumberFormat="1" applyFont="1" applyFill="1" applyBorder="1" applyAlignment="1" applyProtection="1">
      <alignment horizontal="center" vertical="center"/>
      <protection locked="0"/>
    </xf>
    <xf numFmtId="0" fontId="9" fillId="0" borderId="7" xfId="1" applyFont="1" applyFill="1" applyBorder="1" applyAlignment="1" applyProtection="1">
      <alignment horizontal="center" vertical="center"/>
    </xf>
    <xf numFmtId="0" fontId="9" fillId="0" borderId="8" xfId="1" applyFont="1" applyFill="1" applyBorder="1" applyAlignment="1" applyProtection="1">
      <alignment horizontal="center" vertical="center"/>
    </xf>
    <xf numFmtId="3" fontId="6" fillId="7" borderId="14" xfId="0" applyNumberFormat="1" applyFont="1" applyFill="1" applyBorder="1" applyAlignment="1" applyProtection="1">
      <alignment horizontal="center" vertical="center"/>
      <protection locked="0"/>
    </xf>
    <xf numFmtId="3" fontId="6" fillId="7" borderId="15" xfId="0" applyNumberFormat="1" applyFont="1" applyFill="1" applyBorder="1" applyAlignment="1" applyProtection="1">
      <alignment horizontal="center" vertical="center"/>
      <protection locked="0"/>
    </xf>
    <xf numFmtId="3" fontId="6" fillId="7" borderId="16" xfId="0" applyNumberFormat="1" applyFont="1" applyFill="1" applyBorder="1" applyAlignment="1" applyProtection="1">
      <alignment horizontal="center" vertical="center"/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FFFFCC"/>
      <color rgb="FF99CCFF"/>
      <color rgb="FFCCFF99"/>
      <color rgb="FFFF007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hesabno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EFF3F7-9060-47AC-9E55-50BF0F9EC760}">
  <dimension ref="A1:P23"/>
  <sheetViews>
    <sheetView rightToLeft="1" tabSelected="1" workbookViewId="0">
      <selection activeCell="D14" sqref="D14"/>
    </sheetView>
  </sheetViews>
  <sheetFormatPr defaultRowHeight="14.25" x14ac:dyDescent="0.45"/>
  <cols>
    <col min="1" max="1" width="8" customWidth="1"/>
    <col min="2" max="2" width="5.86328125" customWidth="1"/>
    <col min="3" max="3" width="8.9296875" customWidth="1"/>
    <col min="4" max="4" width="10.9296875" style="1" customWidth="1"/>
    <col min="5" max="5" width="9.59765625" style="1" customWidth="1"/>
    <col min="6" max="6" width="12.6640625" style="1" customWidth="1"/>
    <col min="7" max="7" width="10.33203125" style="1" customWidth="1"/>
    <col min="8" max="8" width="10.3984375" style="1" customWidth="1"/>
    <col min="9" max="9" width="11.06640625" style="1" customWidth="1"/>
    <col min="10" max="10" width="13.6640625" style="1" customWidth="1"/>
    <col min="11" max="11" width="9.86328125" style="1" customWidth="1"/>
    <col min="12" max="12" width="14.19921875" style="1" customWidth="1"/>
    <col min="13" max="13" width="17.1328125" style="1" customWidth="1"/>
    <col min="14" max="14" width="18.33203125" style="1" customWidth="1"/>
    <col min="15" max="15" width="9.6640625" style="1" bestFit="1" customWidth="1"/>
    <col min="16" max="16" width="9.06640625" style="1"/>
  </cols>
  <sheetData>
    <row r="1" spans="1:14" ht="28.5" customHeight="1" x14ac:dyDescent="0.45">
      <c r="A1" s="27" t="s">
        <v>15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</row>
    <row r="2" spans="1:14" ht="39.75" x14ac:dyDescent="0.45">
      <c r="A2" s="5" t="s">
        <v>17</v>
      </c>
      <c r="B2" s="6" t="s">
        <v>25</v>
      </c>
      <c r="C2" s="7" t="s">
        <v>19</v>
      </c>
      <c r="D2" s="8" t="s">
        <v>12</v>
      </c>
      <c r="E2" s="8" t="s">
        <v>13</v>
      </c>
      <c r="F2" s="9" t="s">
        <v>30</v>
      </c>
      <c r="G2" s="8" t="s">
        <v>16</v>
      </c>
      <c r="H2" s="8" t="s">
        <v>18</v>
      </c>
      <c r="I2" s="8" t="s">
        <v>20</v>
      </c>
      <c r="J2" s="9" t="s">
        <v>21</v>
      </c>
      <c r="K2" s="9" t="s">
        <v>23</v>
      </c>
      <c r="L2" s="9" t="s">
        <v>22</v>
      </c>
      <c r="M2" s="8" t="s">
        <v>24</v>
      </c>
      <c r="N2" s="10" t="s">
        <v>31</v>
      </c>
    </row>
    <row r="3" spans="1:14" ht="19.899999999999999" x14ac:dyDescent="0.45">
      <c r="A3" s="11" t="s">
        <v>0</v>
      </c>
      <c r="B3" s="15">
        <v>31</v>
      </c>
      <c r="C3" s="15">
        <v>0</v>
      </c>
      <c r="D3" s="16">
        <v>25000000</v>
      </c>
      <c r="E3" s="16">
        <v>4000000</v>
      </c>
      <c r="F3" s="16">
        <v>7000000</v>
      </c>
      <c r="G3" s="16">
        <v>1033333</v>
      </c>
      <c r="H3" s="17">
        <f>(D3+E3)/220*C3*1.4</f>
        <v>0</v>
      </c>
      <c r="I3" s="16">
        <v>0</v>
      </c>
      <c r="J3" s="17">
        <f>SUM(D3+E3+F3+G3+H3)</f>
        <v>37033333</v>
      </c>
      <c r="K3" s="17">
        <f>J3*7%</f>
        <v>2592333.31</v>
      </c>
      <c r="L3" s="17">
        <f>D3+E3+H3-(K3*2)/7</f>
        <v>28259333.34</v>
      </c>
      <c r="M3" s="17">
        <f t="shared" ref="M3:M13" si="0">IF(L3&lt;=30000000,0,IF(L3&lt;=75000000,(L3-30000000)*10%,IF(L3&lt;=105000000,(L3-75000000)*15%+4500000,IF(L3&lt;=150000000,(L3-105000000)*20%+4500000+4500000,IF(L3&lt;=999999999,(L3-150000000)*25%+9000000+4500000+4500000,"check")))))</f>
        <v>0</v>
      </c>
      <c r="N3" s="21">
        <f>SUM(D3:I3)-K3-M3</f>
        <v>34440999.689999998</v>
      </c>
    </row>
    <row r="4" spans="1:14" ht="19.899999999999999" x14ac:dyDescent="0.45">
      <c r="A4" s="11" t="s">
        <v>1</v>
      </c>
      <c r="B4" s="15">
        <v>31</v>
      </c>
      <c r="C4" s="15">
        <v>0</v>
      </c>
      <c r="D4" s="16">
        <v>25000000</v>
      </c>
      <c r="E4" s="16">
        <v>4000000</v>
      </c>
      <c r="F4" s="16">
        <v>7000000</v>
      </c>
      <c r="G4" s="16">
        <v>1033333</v>
      </c>
      <c r="H4" s="17">
        <f t="shared" ref="H4:H14" si="1">(D4+E4)/220*C4*1.4</f>
        <v>0</v>
      </c>
      <c r="I4" s="16">
        <v>0</v>
      </c>
      <c r="J4" s="17">
        <f t="shared" ref="J4:J14" si="2">SUM(D4+E4+F4+G4+H4)</f>
        <v>37033333</v>
      </c>
      <c r="K4" s="17">
        <f t="shared" ref="K4:K14" si="3">J4*7%</f>
        <v>2592333.31</v>
      </c>
      <c r="L4" s="17">
        <f t="shared" ref="L4:L14" si="4">D4+E4+H4-(K4*2)/7</f>
        <v>28259333.34</v>
      </c>
      <c r="M4" s="17">
        <f t="shared" si="0"/>
        <v>0</v>
      </c>
      <c r="N4" s="21">
        <f t="shared" ref="N4:N13" si="5">SUM(D4:I4)-K4-M4</f>
        <v>34440999.689999998</v>
      </c>
    </row>
    <row r="5" spans="1:14" ht="19.899999999999999" x14ac:dyDescent="0.45">
      <c r="A5" s="11" t="s">
        <v>2</v>
      </c>
      <c r="B5" s="15">
        <v>31</v>
      </c>
      <c r="C5" s="15">
        <v>0</v>
      </c>
      <c r="D5" s="16">
        <v>25000000</v>
      </c>
      <c r="E5" s="16">
        <v>4000000</v>
      </c>
      <c r="F5" s="16">
        <v>7000000</v>
      </c>
      <c r="G5" s="16">
        <v>1033333</v>
      </c>
      <c r="H5" s="17">
        <f t="shared" si="1"/>
        <v>0</v>
      </c>
      <c r="I5" s="16">
        <v>1910427</v>
      </c>
      <c r="J5" s="17">
        <f t="shared" si="2"/>
        <v>37033333</v>
      </c>
      <c r="K5" s="17">
        <f t="shared" si="3"/>
        <v>2592333.31</v>
      </c>
      <c r="L5" s="17">
        <f t="shared" si="4"/>
        <v>28259333.34</v>
      </c>
      <c r="M5" s="17">
        <f t="shared" si="0"/>
        <v>0</v>
      </c>
      <c r="N5" s="21">
        <f t="shared" si="5"/>
        <v>36351426.689999998</v>
      </c>
    </row>
    <row r="6" spans="1:14" ht="19.899999999999999" x14ac:dyDescent="0.45">
      <c r="A6" s="11" t="s">
        <v>3</v>
      </c>
      <c r="B6" s="15">
        <v>31</v>
      </c>
      <c r="C6" s="15">
        <v>0</v>
      </c>
      <c r="D6" s="16">
        <v>25000000</v>
      </c>
      <c r="E6" s="16">
        <v>4000000</v>
      </c>
      <c r="F6" s="16">
        <v>7000000</v>
      </c>
      <c r="G6" s="16">
        <v>1033333</v>
      </c>
      <c r="H6" s="17">
        <f t="shared" si="1"/>
        <v>0</v>
      </c>
      <c r="I6" s="16">
        <v>1910427</v>
      </c>
      <c r="J6" s="17">
        <f t="shared" si="2"/>
        <v>37033333</v>
      </c>
      <c r="K6" s="17">
        <f t="shared" si="3"/>
        <v>2592333.31</v>
      </c>
      <c r="L6" s="17">
        <f t="shared" si="4"/>
        <v>28259333.34</v>
      </c>
      <c r="M6" s="17">
        <f t="shared" si="0"/>
        <v>0</v>
      </c>
      <c r="N6" s="21">
        <f t="shared" si="5"/>
        <v>36351426.689999998</v>
      </c>
    </row>
    <row r="7" spans="1:14" ht="19.899999999999999" x14ac:dyDescent="0.45">
      <c r="A7" s="11" t="s">
        <v>4</v>
      </c>
      <c r="B7" s="15">
        <v>31</v>
      </c>
      <c r="C7" s="15">
        <v>0</v>
      </c>
      <c r="D7" s="16">
        <v>25000000</v>
      </c>
      <c r="E7" s="16">
        <v>4000000</v>
      </c>
      <c r="F7" s="16">
        <v>7000000</v>
      </c>
      <c r="G7" s="16">
        <v>1033333</v>
      </c>
      <c r="H7" s="17">
        <f t="shared" si="1"/>
        <v>0</v>
      </c>
      <c r="I7" s="16">
        <v>1910427</v>
      </c>
      <c r="J7" s="17">
        <f t="shared" si="2"/>
        <v>37033333</v>
      </c>
      <c r="K7" s="17">
        <f t="shared" si="3"/>
        <v>2592333.31</v>
      </c>
      <c r="L7" s="17">
        <f t="shared" si="4"/>
        <v>28259333.34</v>
      </c>
      <c r="M7" s="17">
        <f t="shared" si="0"/>
        <v>0</v>
      </c>
      <c r="N7" s="21">
        <f t="shared" si="5"/>
        <v>36351426.689999998</v>
      </c>
    </row>
    <row r="8" spans="1:14" ht="19.899999999999999" x14ac:dyDescent="0.45">
      <c r="A8" s="11" t="s">
        <v>5</v>
      </c>
      <c r="B8" s="15">
        <v>31</v>
      </c>
      <c r="C8" s="15">
        <v>0</v>
      </c>
      <c r="D8" s="16">
        <v>25000000</v>
      </c>
      <c r="E8" s="16">
        <v>4000000</v>
      </c>
      <c r="F8" s="16">
        <v>7000000</v>
      </c>
      <c r="G8" s="16">
        <v>1033333</v>
      </c>
      <c r="H8" s="17">
        <f t="shared" si="1"/>
        <v>0</v>
      </c>
      <c r="I8" s="16">
        <v>1910427</v>
      </c>
      <c r="J8" s="17">
        <f t="shared" si="2"/>
        <v>37033333</v>
      </c>
      <c r="K8" s="17">
        <f t="shared" si="3"/>
        <v>2592333.31</v>
      </c>
      <c r="L8" s="17">
        <f t="shared" si="4"/>
        <v>28259333.34</v>
      </c>
      <c r="M8" s="17">
        <f t="shared" si="0"/>
        <v>0</v>
      </c>
      <c r="N8" s="21">
        <f t="shared" si="5"/>
        <v>36351426.689999998</v>
      </c>
    </row>
    <row r="9" spans="1:14" ht="19.899999999999999" x14ac:dyDescent="0.45">
      <c r="A9" s="11" t="s">
        <v>6</v>
      </c>
      <c r="B9" s="15">
        <v>30</v>
      </c>
      <c r="C9" s="15">
        <v>20</v>
      </c>
      <c r="D9" s="16">
        <v>35000000</v>
      </c>
      <c r="E9" s="16">
        <v>4000000</v>
      </c>
      <c r="F9" s="16">
        <v>7000000</v>
      </c>
      <c r="G9" s="16">
        <v>1000000</v>
      </c>
      <c r="H9" s="17">
        <f t="shared" si="1"/>
        <v>4963636.3636363633</v>
      </c>
      <c r="I9" s="16">
        <v>1910427</v>
      </c>
      <c r="J9" s="17">
        <f t="shared" si="2"/>
        <v>51963636.36363636</v>
      </c>
      <c r="K9" s="17">
        <f t="shared" si="3"/>
        <v>3637454.5454545454</v>
      </c>
      <c r="L9" s="17">
        <f t="shared" si="4"/>
        <v>42924363.636363633</v>
      </c>
      <c r="M9" s="17">
        <f t="shared" si="0"/>
        <v>1292436.3636363633</v>
      </c>
      <c r="N9" s="21">
        <f t="shared" si="5"/>
        <v>48944172.454545453</v>
      </c>
    </row>
    <row r="10" spans="1:14" ht="19.899999999999999" x14ac:dyDescent="0.45">
      <c r="A10" s="11" t="s">
        <v>7</v>
      </c>
      <c r="B10" s="15">
        <v>30</v>
      </c>
      <c r="C10" s="15">
        <v>20</v>
      </c>
      <c r="D10" s="16">
        <v>35000000</v>
      </c>
      <c r="E10" s="16">
        <v>4000000</v>
      </c>
      <c r="F10" s="16">
        <v>7000000</v>
      </c>
      <c r="G10" s="16">
        <v>1000000</v>
      </c>
      <c r="H10" s="17">
        <f t="shared" si="1"/>
        <v>4963636.3636363633</v>
      </c>
      <c r="I10" s="16">
        <v>1910427</v>
      </c>
      <c r="J10" s="17">
        <f t="shared" si="2"/>
        <v>51963636.36363636</v>
      </c>
      <c r="K10" s="17">
        <f t="shared" si="3"/>
        <v>3637454.5454545454</v>
      </c>
      <c r="L10" s="17">
        <f t="shared" si="4"/>
        <v>42924363.636363633</v>
      </c>
      <c r="M10" s="17">
        <f t="shared" si="0"/>
        <v>1292436.3636363633</v>
      </c>
      <c r="N10" s="21">
        <f t="shared" si="5"/>
        <v>48944172.454545453</v>
      </c>
    </row>
    <row r="11" spans="1:14" ht="19.899999999999999" x14ac:dyDescent="0.45">
      <c r="A11" s="11" t="s">
        <v>8</v>
      </c>
      <c r="B11" s="15">
        <v>30</v>
      </c>
      <c r="C11" s="15">
        <v>35</v>
      </c>
      <c r="D11" s="16">
        <v>35000000</v>
      </c>
      <c r="E11" s="16">
        <v>4000000</v>
      </c>
      <c r="F11" s="16">
        <v>7000000</v>
      </c>
      <c r="G11" s="16">
        <v>1000000</v>
      </c>
      <c r="H11" s="17">
        <f t="shared" si="1"/>
        <v>8686363.6363636348</v>
      </c>
      <c r="I11" s="16">
        <v>1910427</v>
      </c>
      <c r="J11" s="17">
        <f t="shared" si="2"/>
        <v>55686363.636363633</v>
      </c>
      <c r="K11" s="17">
        <f t="shared" si="3"/>
        <v>3898045.4545454546</v>
      </c>
      <c r="L11" s="17">
        <f t="shared" si="4"/>
        <v>46572636.36363636</v>
      </c>
      <c r="M11" s="17">
        <f t="shared" si="0"/>
        <v>1657263.636363636</v>
      </c>
      <c r="N11" s="21">
        <f t="shared" si="5"/>
        <v>52041481.545454547</v>
      </c>
    </row>
    <row r="12" spans="1:14" ht="19.899999999999999" x14ac:dyDescent="0.45">
      <c r="A12" s="11" t="s">
        <v>9</v>
      </c>
      <c r="B12" s="15">
        <v>30</v>
      </c>
      <c r="C12" s="15">
        <v>35</v>
      </c>
      <c r="D12" s="16">
        <v>35000000</v>
      </c>
      <c r="E12" s="16">
        <v>4000000</v>
      </c>
      <c r="F12" s="16">
        <v>7000000</v>
      </c>
      <c r="G12" s="16">
        <v>1000000</v>
      </c>
      <c r="H12" s="17">
        <f t="shared" si="1"/>
        <v>8686363.6363636348</v>
      </c>
      <c r="I12" s="16">
        <v>1910427</v>
      </c>
      <c r="J12" s="17">
        <f t="shared" si="2"/>
        <v>55686363.636363633</v>
      </c>
      <c r="K12" s="17">
        <f t="shared" si="3"/>
        <v>3898045.4545454546</v>
      </c>
      <c r="L12" s="17">
        <f t="shared" si="4"/>
        <v>46572636.36363636</v>
      </c>
      <c r="M12" s="17">
        <f t="shared" si="0"/>
        <v>1657263.636363636</v>
      </c>
      <c r="N12" s="21">
        <f t="shared" si="5"/>
        <v>52041481.545454547</v>
      </c>
    </row>
    <row r="13" spans="1:14" ht="19.899999999999999" x14ac:dyDescent="0.45">
      <c r="A13" s="11" t="s">
        <v>10</v>
      </c>
      <c r="B13" s="15">
        <v>30</v>
      </c>
      <c r="C13" s="15">
        <v>35</v>
      </c>
      <c r="D13" s="16">
        <v>35000000</v>
      </c>
      <c r="E13" s="16">
        <v>4000000</v>
      </c>
      <c r="F13" s="16">
        <v>7000000</v>
      </c>
      <c r="G13" s="16">
        <v>1000000</v>
      </c>
      <c r="H13" s="17">
        <f t="shared" si="1"/>
        <v>8686363.6363636348</v>
      </c>
      <c r="I13" s="16">
        <v>1910427</v>
      </c>
      <c r="J13" s="17">
        <f t="shared" si="2"/>
        <v>55686363.636363633</v>
      </c>
      <c r="K13" s="17">
        <f t="shared" si="3"/>
        <v>3898045.4545454546</v>
      </c>
      <c r="L13" s="17">
        <f t="shared" si="4"/>
        <v>46572636.36363636</v>
      </c>
      <c r="M13" s="17">
        <f t="shared" si="0"/>
        <v>1657263.636363636</v>
      </c>
      <c r="N13" s="21">
        <f t="shared" si="5"/>
        <v>52041481.545454547</v>
      </c>
    </row>
    <row r="14" spans="1:14" ht="25.5" customHeight="1" x14ac:dyDescent="0.45">
      <c r="A14" s="2" t="s">
        <v>11</v>
      </c>
      <c r="B14" s="18">
        <v>30</v>
      </c>
      <c r="C14" s="18">
        <v>35</v>
      </c>
      <c r="D14" s="19">
        <v>35000000</v>
      </c>
      <c r="E14" s="19">
        <v>4000000</v>
      </c>
      <c r="F14" s="19">
        <v>7000000</v>
      </c>
      <c r="G14" s="19">
        <v>1000000</v>
      </c>
      <c r="H14" s="20">
        <f t="shared" si="1"/>
        <v>8686363.6363636348</v>
      </c>
      <c r="I14" s="19">
        <v>1910427</v>
      </c>
      <c r="J14" s="20">
        <f t="shared" si="2"/>
        <v>55686363.636363633</v>
      </c>
      <c r="K14" s="20">
        <f t="shared" si="3"/>
        <v>3898045.4545454546</v>
      </c>
      <c r="L14" s="20">
        <f t="shared" si="4"/>
        <v>46572636.36363636</v>
      </c>
      <c r="M14" s="3">
        <f>L22</f>
        <v>3344144.6403636383</v>
      </c>
      <c r="N14" s="12">
        <f>SUM(D14:I14)-K14-M14</f>
        <v>50354600.541454539</v>
      </c>
    </row>
    <row r="15" spans="1:14" ht="28.5" customHeight="1" thickBot="1" x14ac:dyDescent="0.5">
      <c r="A15" s="43" t="s">
        <v>34</v>
      </c>
      <c r="B15" s="44"/>
      <c r="C15" s="44"/>
      <c r="D15" s="44"/>
      <c r="E15" s="44"/>
      <c r="F15" s="44"/>
      <c r="G15" s="44"/>
      <c r="H15" s="44"/>
      <c r="I15" s="33" t="s">
        <v>27</v>
      </c>
      <c r="J15" s="33"/>
      <c r="K15" s="33"/>
      <c r="L15" s="22">
        <f>SUM(L3:L14)</f>
        <v>441695272.76727271</v>
      </c>
      <c r="M15" s="22"/>
      <c r="N15" s="23"/>
    </row>
    <row r="16" spans="1:14" ht="21.75" thickTop="1" x14ac:dyDescent="0.85">
      <c r="A16" s="34" t="s">
        <v>33</v>
      </c>
      <c r="B16" s="35"/>
      <c r="C16" s="35"/>
      <c r="D16" s="35"/>
      <c r="E16" s="35"/>
      <c r="F16" s="35"/>
      <c r="G16" s="35"/>
      <c r="H16" s="36"/>
      <c r="I16" s="29" t="s">
        <v>14</v>
      </c>
      <c r="J16" s="30"/>
      <c r="K16" s="30"/>
      <c r="L16" s="24">
        <f>IF(2*(D14+E14+G14)&lt;=57312810,(D14+E14+G14)*2,57312810)</f>
        <v>57312810</v>
      </c>
      <c r="M16" s="13"/>
      <c r="N16" s="14"/>
    </row>
    <row r="17" spans="1:14" ht="21.4" x14ac:dyDescent="0.85">
      <c r="A17" s="37"/>
      <c r="B17" s="37"/>
      <c r="C17" s="37"/>
      <c r="D17" s="37"/>
      <c r="E17" s="37"/>
      <c r="F17" s="37"/>
      <c r="G17" s="37"/>
      <c r="H17" s="38"/>
      <c r="I17" s="31" t="s">
        <v>26</v>
      </c>
      <c r="J17" s="32"/>
      <c r="K17" s="32"/>
      <c r="L17" s="25">
        <f>SUM(L15:L16)</f>
        <v>499008082.76727271</v>
      </c>
      <c r="M17" s="14"/>
      <c r="N17" s="14"/>
    </row>
    <row r="18" spans="1:14" ht="21.4" x14ac:dyDescent="0.85">
      <c r="A18" s="37"/>
      <c r="B18" s="37"/>
      <c r="C18" s="37"/>
      <c r="D18" s="37"/>
      <c r="E18" s="37"/>
      <c r="F18" s="37"/>
      <c r="G18" s="37"/>
      <c r="H18" s="38"/>
      <c r="I18" s="31" t="s">
        <v>28</v>
      </c>
      <c r="J18" s="32"/>
      <c r="K18" s="32"/>
      <c r="L18" s="25">
        <v>390000000</v>
      </c>
      <c r="M18" s="14"/>
      <c r="N18" s="14"/>
    </row>
    <row r="19" spans="1:14" ht="21.4" x14ac:dyDescent="0.85">
      <c r="A19" s="37"/>
      <c r="B19" s="37"/>
      <c r="C19" s="37"/>
      <c r="D19" s="37"/>
      <c r="E19" s="37"/>
      <c r="F19" s="37"/>
      <c r="G19" s="37"/>
      <c r="H19" s="38"/>
      <c r="I19" s="45" t="s">
        <v>32</v>
      </c>
      <c r="J19" s="46"/>
      <c r="K19" s="47"/>
      <c r="L19" s="25">
        <f>L17-L18</f>
        <v>109008082.76727271</v>
      </c>
      <c r="M19" s="14"/>
      <c r="N19" s="14"/>
    </row>
    <row r="20" spans="1:14" ht="21.4" x14ac:dyDescent="0.85">
      <c r="A20" s="37"/>
      <c r="B20" s="37"/>
      <c r="C20" s="37"/>
      <c r="D20" s="37"/>
      <c r="E20" s="37"/>
      <c r="F20" s="37"/>
      <c r="G20" s="37"/>
      <c r="H20" s="38"/>
      <c r="I20" s="39" t="s">
        <v>35</v>
      </c>
      <c r="J20" s="40"/>
      <c r="K20" s="40"/>
      <c r="L20" s="26">
        <f>IF(L17&lt;=390000000,0,IF(L17&lt;=930000000,(L17-390000000)*10%,IF(L17&lt;=1290000000,(L17-930000000)*15%+54000000,IF(L17&lt;=1830000000,(L17-1290000000)*20%+54000000+54000000,IF(L17&lt;=9990000000,(L17-1830000000)*25%+108000000+54000000+54000000,"check")))))</f>
        <v>10900808.276727272</v>
      </c>
      <c r="M20" s="14"/>
      <c r="N20" s="14"/>
    </row>
    <row r="21" spans="1:14" ht="21.4" x14ac:dyDescent="0.85">
      <c r="A21" s="37"/>
      <c r="B21" s="37"/>
      <c r="C21" s="37"/>
      <c r="D21" s="37"/>
      <c r="E21" s="37"/>
      <c r="F21" s="37"/>
      <c r="G21" s="37"/>
      <c r="H21" s="38"/>
      <c r="I21" s="39" t="s">
        <v>29</v>
      </c>
      <c r="J21" s="40"/>
      <c r="K21" s="40"/>
      <c r="L21" s="26">
        <f>SUM(M3:M13)</f>
        <v>7556663.6363636339</v>
      </c>
      <c r="M21" s="14"/>
      <c r="N21" s="14"/>
    </row>
    <row r="22" spans="1:14" ht="22.9" thickBot="1" x14ac:dyDescent="0.9">
      <c r="A22" s="37"/>
      <c r="B22" s="37"/>
      <c r="C22" s="37"/>
      <c r="D22" s="37"/>
      <c r="E22" s="37"/>
      <c r="F22" s="37"/>
      <c r="G22" s="37"/>
      <c r="H22" s="38"/>
      <c r="I22" s="41" t="s">
        <v>36</v>
      </c>
      <c r="J22" s="42"/>
      <c r="K22" s="42"/>
      <c r="L22" s="4">
        <f>L20-L21</f>
        <v>3344144.6403636383</v>
      </c>
      <c r="M22" s="14"/>
      <c r="N22" s="14"/>
    </row>
    <row r="23" spans="1:14" ht="14.65" thickTop="1" x14ac:dyDescent="0.45"/>
  </sheetData>
  <sheetProtection algorithmName="SHA-512" hashValue="fIjOgqfOp3yHSxwKnIA9DulTjkjdAFcKpkY4AY5oMezUqT3yjIsJWa+UvI+MVdM9Eu2M87e1x3DPpqy8XCEgXg==" saltValue="N4728/qwp7/h6E3wb7K7RQ==" spinCount="100000" sheet="1" formatCells="0" formatColumns="0" formatRows="0" insertColumns="0" insertRows="0" insertHyperlinks="0" deleteColumns="0" deleteRows="0" sort="0" autoFilter="0" pivotTables="0"/>
  <protectedRanges>
    <protectedRange algorithmName="SHA-512" hashValue="oS61KpiUWGYca5N/PnMiWjz4oGlN2RYAAopKXPPvaLM8SxR4SMFx9+S5J4PDfM1g0ry4ZQXo1dEmxLSZsf2WDw==" saltValue="qCI/PFzuOWqRRGBPPI9BbA==" spinCount="100000" sqref="A1:N14" name="Range2"/>
    <protectedRange algorithmName="SHA-512" hashValue="5+UlO0TDCAJrFlF23q/ESecQhGluK7yJj/OqsV5tfQID+DBSEFbWu0IWGRXmW/DSpsW3JzHHhvgavvbPPOtjMg==" saltValue="A/7tWt+2MEJrclwP3kqErQ==" spinCount="100000" sqref="A15" name="Range1"/>
  </protectedRanges>
  <mergeCells count="11">
    <mergeCell ref="A1:N1"/>
    <mergeCell ref="I16:K16"/>
    <mergeCell ref="I17:K17"/>
    <mergeCell ref="I15:K15"/>
    <mergeCell ref="A16:H22"/>
    <mergeCell ref="I18:K18"/>
    <mergeCell ref="I20:K20"/>
    <mergeCell ref="I21:K21"/>
    <mergeCell ref="I22:K22"/>
    <mergeCell ref="A15:H15"/>
    <mergeCell ref="I19:K19"/>
  </mergeCells>
  <hyperlinks>
    <hyperlink ref="A15:H15" r:id="rId1" display="Hesabno.com" xr:uid="{E233F977-5BC3-492A-B426-5CA79CD7B8C5}"/>
  </hyperlinks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ebrahim sadraei</dc:creator>
  <cp:lastModifiedBy>ebrahim sadraei</cp:lastModifiedBy>
  <dcterms:created xsi:type="dcterms:W3CDTF">2021-02-15T08:17:19Z</dcterms:created>
  <dcterms:modified xsi:type="dcterms:W3CDTF">2021-02-21T18:34:59Z</dcterms:modified>
</cp:coreProperties>
</file>